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40" windowWidth="11280" windowHeight="8430" activeTab="0"/>
  </bookViews>
  <sheets>
    <sheet name="ВЭС" sheetId="1" r:id="rId1"/>
    <sheet name="НСК" sheetId="2" r:id="rId2"/>
    <sheet name="общая" sheetId="3" r:id="rId3"/>
  </sheets>
  <definedNames>
    <definedName name="_xlnm.Print_Area" localSheetId="0">'ВЭС'!$A$1:$H$28</definedName>
    <definedName name="_xlnm.Print_Area" localSheetId="1">'НСК'!$A$1:$H$28</definedName>
  </definedNames>
  <calcPr fullCalcOnLoad="1" refMode="R1C1"/>
</workbook>
</file>

<file path=xl/sharedStrings.xml><?xml version="1.0" encoding="utf-8"?>
<sst xmlns="http://schemas.openxmlformats.org/spreadsheetml/2006/main" count="94" uniqueCount="51">
  <si>
    <t>№ п/п</t>
  </si>
  <si>
    <t>Период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</si>
  <si>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</si>
  <si>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</si>
  <si>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</si>
  <si>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</si>
  <si>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</si>
  <si>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</si>
  <si>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</si>
  <si>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</si>
  <si>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</si>
  <si>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</si>
  <si>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январь</t>
  </si>
  <si>
    <t>февраль</t>
  </si>
  <si>
    <t>апрель</t>
  </si>
  <si>
    <t>Энергосбытовая организация</t>
  </si>
  <si>
    <t xml:space="preserve">Договор с ПАО "ТНС энерго НН" 0882000 от 14.01.2014г.  </t>
  </si>
  <si>
    <t>АО "Волгаэнергосбыт"</t>
  </si>
  <si>
    <t xml:space="preserve">Договор с ПАО "ТНС энерго НН" ДРЭ/179/03/12 от 04.10.2012г.  </t>
  </si>
  <si>
    <t>ПАО "ТНС энерго НН"</t>
  </si>
  <si>
    <t xml:space="preserve">Счет-фактура №, дата </t>
  </si>
  <si>
    <t xml:space="preserve">Договор с АО "Волгаэнергосбыт" № ДРЭ/179/03/12 от 04.10.2012г.  </t>
  </si>
  <si>
    <t xml:space="preserve">Договор с ПАО "ТНС энерго НН" № 0882000 от 14.01.2014г.  </t>
  </si>
  <si>
    <t>Стоимость, руб., без НДС</t>
  </si>
  <si>
    <t>Объем, кВт.ч.</t>
  </si>
  <si>
    <t>Стоимость, руб. с НДС</t>
  </si>
  <si>
    <t>2110\1\3-1901 от 31.01.2019</t>
  </si>
  <si>
    <t>6020/23/01 от 31.01.2019</t>
  </si>
  <si>
    <t>Реестр счетов-фактур электрической энергии, поставленной                                                                 для компенсации  потерь электрической энергии в электросетях                                ООО "Электросети" за 2019 год</t>
  </si>
  <si>
    <t>2110\1\3-1902 от 28.02.2019</t>
  </si>
  <si>
    <t>2110\1\3-1903 от 31.03.2019</t>
  </si>
  <si>
    <t>2110\1\3-1904 от 30.04.2019</t>
  </si>
  <si>
    <t>2110\1\3-1905 от 31.05.2019</t>
  </si>
  <si>
    <t>2110\1\3-1906 от 30.06.2019</t>
  </si>
  <si>
    <t>2110\1\3-1907 от 31.07.2019</t>
  </si>
  <si>
    <t>2110\1\3-1908 от 31.08.2019</t>
  </si>
  <si>
    <t>2110\1\3-1909 от 30.09.2019</t>
  </si>
  <si>
    <t>2110\1\3-1910 от 31.10.2019</t>
  </si>
  <si>
    <t>2110\1\3-1911 от 30.11.2019</t>
  </si>
  <si>
    <t>2110\1\3-1912 от 31.12.2019</t>
  </si>
  <si>
    <t>6020/68/01 от 28.02.2019</t>
  </si>
  <si>
    <t>6020/148/01 от 30.04.2019</t>
  </si>
  <si>
    <t>6020/112/01 от 31.03.2019</t>
  </si>
  <si>
    <t>6020/185/01 от 31.05.2019</t>
  </si>
  <si>
    <t>6020/232/01 от 30.06.2019</t>
  </si>
  <si>
    <t>6020/270/01 от 31.07.2019</t>
  </si>
  <si>
    <t>6020/317/01 от 31.08.2019</t>
  </si>
  <si>
    <t>6020/359/01 от 30.09.2019</t>
  </si>
  <si>
    <t>6020/386/01 от 31.10.2019</t>
  </si>
  <si>
    <t>6020/447/01 от 30.11.2019</t>
  </si>
  <si>
    <t>6020/493/01 от 31.12.2019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</si>
</sst>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0.00000"/>
    <numFmt numFmtId="176" formatCode="0.000000"/>
    <numFmt numFmtId="177" formatCode="0.0000000"/>
    <numFmt numFmtId="178" formatCode="0.0"/>
    <numFmt numFmtId="179" formatCode="#,##0.00000"/>
    <numFmt numFmtId="180" formatCode="#,##0.000000"/>
    <numFmt numFmtId="181" formatCode="0.000"/>
    <numFmt numFmtId="182" formatCode="0.0000"/>
    <numFmt numFmtId="183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/>
    </xf>
    <xf numFmtId="4" fontId="44" fillId="33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49" fontId="44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76" fontId="0" fillId="0" borderId="0" xfId="0" applyNumberFormat="1" applyAlignment="1">
      <alignment/>
    </xf>
    <xf numFmtId="4" fontId="40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3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="120" zoomScaleNormal="120" zoomScaleSheetLayoutView="90" zoomScalePageLayoutView="0" workbookViewId="0" topLeftCell="B5">
      <selection activeCell="E6" sqref="E6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4.28125" style="0" customWidth="1"/>
    <col min="8" max="8" width="14.00390625" style="0" customWidth="1"/>
    <col min="9" max="9" width="10.140625" style="0" bestFit="1" customWidth="1"/>
  </cols>
  <sheetData>
    <row r="1" ht="0.75" customHeight="1"/>
    <row r="2" spans="1:8" ht="58.5" customHeight="1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4.75" customHeight="1">
      <c r="A3" s="5"/>
      <c r="B3" s="24" t="s">
        <v>21</v>
      </c>
      <c r="C3" s="24"/>
      <c r="D3" s="24"/>
      <c r="E3" s="24"/>
      <c r="F3" s="24"/>
      <c r="G3" s="24"/>
      <c r="H3" s="24"/>
    </row>
    <row r="4" spans="1:8" ht="24.75" customHeight="1" hidden="1">
      <c r="A4" s="5"/>
      <c r="B4" s="24" t="s">
        <v>16</v>
      </c>
      <c r="C4" s="24"/>
      <c r="D4" s="24"/>
      <c r="E4" s="24"/>
      <c r="F4" s="24"/>
      <c r="G4" s="24"/>
      <c r="H4" s="24"/>
    </row>
    <row r="5" spans="2:8" ht="75" customHeight="1">
      <c r="B5" s="12" t="s">
        <v>0</v>
      </c>
      <c r="C5" s="11" t="s">
        <v>1</v>
      </c>
      <c r="D5" s="12" t="s">
        <v>20</v>
      </c>
      <c r="E5" s="12" t="s">
        <v>15</v>
      </c>
      <c r="F5" s="12" t="s">
        <v>24</v>
      </c>
      <c r="G5" s="12" t="s">
        <v>23</v>
      </c>
      <c r="H5" s="12" t="s">
        <v>25</v>
      </c>
    </row>
    <row r="6" spans="2:9" ht="48.75" customHeight="1">
      <c r="B6" s="1">
        <v>1</v>
      </c>
      <c r="C6" s="1" t="s">
        <v>12</v>
      </c>
      <c r="D6" s="4" t="s">
        <v>26</v>
      </c>
      <c r="E6" s="1" t="s">
        <v>17</v>
      </c>
      <c r="F6" s="10">
        <v>422909.07</v>
      </c>
      <c r="G6" s="9">
        <f>F6*2.67259</f>
        <v>1130262.5513913</v>
      </c>
      <c r="H6" s="10">
        <f>G6*1.2</f>
        <v>1356315.06166956</v>
      </c>
      <c r="I6" s="19"/>
    </row>
    <row r="7" spans="2:9" ht="42">
      <c r="B7" s="1">
        <v>2</v>
      </c>
      <c r="C7" s="1" t="s">
        <v>13</v>
      </c>
      <c r="D7" s="2" t="s">
        <v>29</v>
      </c>
      <c r="E7" s="1" t="s">
        <v>17</v>
      </c>
      <c r="F7" s="10">
        <v>507116.43</v>
      </c>
      <c r="G7" s="9">
        <f>200*2.84259+(F7-200)*2.88969</f>
        <v>1465399.8566066998</v>
      </c>
      <c r="H7" s="10">
        <f aca="true" t="shared" si="0" ref="H7:H17">G7*1.2</f>
        <v>1758479.8279280397</v>
      </c>
      <c r="I7" s="19"/>
    </row>
    <row r="8" spans="2:9" ht="42">
      <c r="B8" s="1">
        <v>3</v>
      </c>
      <c r="C8" s="1" t="s">
        <v>2</v>
      </c>
      <c r="D8" s="4" t="s">
        <v>30</v>
      </c>
      <c r="E8" s="1" t="s">
        <v>17</v>
      </c>
      <c r="F8" s="10">
        <v>485103.48</v>
      </c>
      <c r="G8" s="9">
        <f>F8*2.7406</f>
        <v>1329474.597288</v>
      </c>
      <c r="H8" s="10">
        <f t="shared" si="0"/>
        <v>1595369.5167456</v>
      </c>
      <c r="I8" s="19"/>
    </row>
    <row r="9" spans="2:9" ht="42">
      <c r="B9" s="1">
        <v>4</v>
      </c>
      <c r="C9" s="1" t="s">
        <v>14</v>
      </c>
      <c r="D9" s="2" t="s">
        <v>31</v>
      </c>
      <c r="E9" s="1" t="s">
        <v>17</v>
      </c>
      <c r="F9" s="10">
        <v>200193.06</v>
      </c>
      <c r="G9" s="9">
        <f>F9*2.88079</f>
        <v>576714.1653174</v>
      </c>
      <c r="H9" s="10">
        <f t="shared" si="0"/>
        <v>692056.99838088</v>
      </c>
      <c r="I9" s="19"/>
    </row>
    <row r="10" spans="2:9" ht="42">
      <c r="B10" s="1">
        <v>5</v>
      </c>
      <c r="C10" s="1" t="s">
        <v>3</v>
      </c>
      <c r="D10" s="2" t="s">
        <v>32</v>
      </c>
      <c r="E10" s="1" t="s">
        <v>17</v>
      </c>
      <c r="F10" s="10">
        <v>376477.5</v>
      </c>
      <c r="G10" s="9">
        <f>346100*3.01688+(F10-346100)*3.06398</f>
        <v>1137218.22045</v>
      </c>
      <c r="H10" s="10">
        <f t="shared" si="0"/>
        <v>1364661.8645399997</v>
      </c>
      <c r="I10" s="19"/>
    </row>
    <row r="11" spans="2:9" ht="42">
      <c r="B11" s="1">
        <v>6</v>
      </c>
      <c r="C11" s="1" t="s">
        <v>4</v>
      </c>
      <c r="D11" s="2" t="s">
        <v>33</v>
      </c>
      <c r="E11" s="1" t="s">
        <v>17</v>
      </c>
      <c r="F11" s="9">
        <v>263115.23</v>
      </c>
      <c r="G11" s="9">
        <f>4200*3.00187+(F11-4200)*3.04897</f>
        <v>802032.6228131</v>
      </c>
      <c r="H11" s="10">
        <f>G11*1.2-0.01</f>
        <v>962439.13737572</v>
      </c>
      <c r="I11" s="19"/>
    </row>
    <row r="12" spans="2:9" ht="42">
      <c r="B12" s="1">
        <v>7</v>
      </c>
      <c r="C12" s="1" t="s">
        <v>5</v>
      </c>
      <c r="D12" s="2" t="s">
        <v>34</v>
      </c>
      <c r="E12" s="1" t="s">
        <v>17</v>
      </c>
      <c r="F12" s="10">
        <v>251247</v>
      </c>
      <c r="G12" s="9">
        <f>213400*2.81465+(F12-213400)*2.84915</f>
        <v>708478.09005</v>
      </c>
      <c r="H12" s="10">
        <f t="shared" si="0"/>
        <v>850173.70806</v>
      </c>
      <c r="I12" s="19"/>
    </row>
    <row r="13" spans="2:9" ht="42">
      <c r="B13" s="1">
        <v>8</v>
      </c>
      <c r="C13" s="1" t="s">
        <v>6</v>
      </c>
      <c r="D13" s="2" t="s">
        <v>35</v>
      </c>
      <c r="E13" s="1" t="s">
        <v>17</v>
      </c>
      <c r="F13" s="10">
        <v>311543.68</v>
      </c>
      <c r="G13" s="9">
        <f>F13*2.90777</f>
        <v>905897.3663936</v>
      </c>
      <c r="H13" s="10">
        <f t="shared" si="0"/>
        <v>1087076.83967232</v>
      </c>
      <c r="I13" s="19"/>
    </row>
    <row r="14" spans="2:9" ht="42">
      <c r="B14" s="1">
        <v>9</v>
      </c>
      <c r="C14" s="1" t="s">
        <v>7</v>
      </c>
      <c r="D14" s="2" t="s">
        <v>36</v>
      </c>
      <c r="E14" s="1" t="s">
        <v>17</v>
      </c>
      <c r="F14" s="10">
        <v>301982.83</v>
      </c>
      <c r="G14" s="9">
        <f>F14*3.01803</f>
        <v>911393.2404249001</v>
      </c>
      <c r="H14" s="10">
        <f t="shared" si="0"/>
        <v>1093671.88850988</v>
      </c>
      <c r="I14" s="19"/>
    </row>
    <row r="15" spans="2:9" ht="50.25" customHeight="1">
      <c r="B15" s="1">
        <v>10</v>
      </c>
      <c r="C15" s="1" t="s">
        <v>8</v>
      </c>
      <c r="D15" s="2" t="s">
        <v>37</v>
      </c>
      <c r="E15" s="1" t="s">
        <v>17</v>
      </c>
      <c r="F15" s="10">
        <v>212453.65</v>
      </c>
      <c r="G15" s="9">
        <f>F15*2.85666</f>
        <v>606907.843809</v>
      </c>
      <c r="H15" s="10">
        <f t="shared" si="0"/>
        <v>728289.4125707999</v>
      </c>
      <c r="I15" s="19"/>
    </row>
    <row r="16" spans="2:9" ht="42.75" customHeight="1">
      <c r="B16" s="1">
        <v>11</v>
      </c>
      <c r="C16" s="1" t="s">
        <v>9</v>
      </c>
      <c r="D16" s="2" t="s">
        <v>38</v>
      </c>
      <c r="E16" s="1" t="s">
        <v>17</v>
      </c>
      <c r="F16" s="10">
        <v>346203.73</v>
      </c>
      <c r="G16" s="9">
        <f>F16*2.65681</f>
        <v>919797.5319013</v>
      </c>
      <c r="H16" s="10">
        <f t="shared" si="0"/>
        <v>1103757.03828156</v>
      </c>
      <c r="I16" s="19"/>
    </row>
    <row r="17" spans="2:8" ht="48" customHeight="1">
      <c r="B17" s="1">
        <v>12</v>
      </c>
      <c r="C17" s="1" t="s">
        <v>10</v>
      </c>
      <c r="D17" s="2" t="s">
        <v>39</v>
      </c>
      <c r="E17" s="1" t="s">
        <v>17</v>
      </c>
      <c r="F17" s="10">
        <v>443710.42</v>
      </c>
      <c r="G17" s="9">
        <f>F17*2.70333</f>
        <v>1199495.6896986</v>
      </c>
      <c r="H17" s="10">
        <f t="shared" si="0"/>
        <v>1439394.82763832</v>
      </c>
    </row>
    <row r="18" spans="2:8" ht="30.75" customHeight="1">
      <c r="B18" s="21" t="s">
        <v>11</v>
      </c>
      <c r="C18" s="22"/>
      <c r="D18" s="22"/>
      <c r="E18" s="23"/>
      <c r="F18" s="10">
        <f>SUM(F6:F17)</f>
        <v>4122056.08</v>
      </c>
      <c r="G18" s="10">
        <f>SUM(G6:G17)</f>
        <v>11693071.776143897</v>
      </c>
      <c r="H18" s="10">
        <f>SUM(H6:H17)</f>
        <v>14031686.12137268</v>
      </c>
    </row>
    <row r="19" ht="7.5" customHeight="1"/>
    <row r="20" spans="2:8" s="6" customFormat="1" ht="23.25" customHeight="1">
      <c r="B20" s="8"/>
      <c r="C20"/>
      <c r="D20"/>
      <c r="E20"/>
      <c r="F20"/>
      <c r="G20"/>
      <c r="H20" s="7"/>
    </row>
    <row r="21" spans="2:8" ht="27.75" customHeight="1">
      <c r="B21" s="8"/>
      <c r="C21" s="6"/>
      <c r="D21" s="6"/>
      <c r="E21" s="6"/>
      <c r="F21" s="6"/>
      <c r="G21" s="6"/>
      <c r="H21" s="7"/>
    </row>
    <row r="22" spans="2:8" s="7" customFormat="1" ht="14.25" customHeight="1">
      <c r="B22"/>
      <c r="C22"/>
      <c r="D22"/>
      <c r="E22"/>
      <c r="F22"/>
      <c r="G22"/>
      <c r="H22"/>
    </row>
    <row r="23" spans="2:8" ht="6" customHeight="1" hidden="1">
      <c r="B23" s="15"/>
      <c r="C23" s="7"/>
      <c r="D23" s="7"/>
      <c r="E23" s="7"/>
      <c r="F23" s="7"/>
      <c r="G23" s="7"/>
      <c r="H23" s="7"/>
    </row>
    <row r="24" spans="2:8" ht="18" customHeight="1" hidden="1">
      <c r="B24" s="25"/>
      <c r="C24" s="25"/>
      <c r="D24" s="25"/>
      <c r="E24" s="25"/>
      <c r="F24" s="25"/>
      <c r="G24" s="25"/>
      <c r="H24" s="25"/>
    </row>
    <row r="25" spans="2:8" ht="14.25" customHeight="1" hidden="1">
      <c r="B25" s="6"/>
      <c r="C25" s="6"/>
      <c r="D25" s="6"/>
      <c r="E25" s="6"/>
      <c r="F25" s="6"/>
      <c r="G25" s="6"/>
      <c r="H25" s="6"/>
    </row>
    <row r="26" ht="14.25" customHeight="1" hidden="1"/>
    <row r="27" ht="14.25" hidden="1"/>
    <row r="28" spans="2:3" ht="15">
      <c r="B28" s="14"/>
      <c r="C28" s="3"/>
    </row>
  </sheetData>
  <sheetProtection/>
  <mergeCells count="5">
    <mergeCell ref="A2:H2"/>
    <mergeCell ref="B18:E18"/>
    <mergeCell ref="B3:H3"/>
    <mergeCell ref="B4:H4"/>
    <mergeCell ref="B24:H24"/>
  </mergeCells>
  <printOptions horizontalCentered="1"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zoomScale="130" zoomScaleNormal="130" zoomScaleSheetLayoutView="87" zoomScalePageLayoutView="0" workbookViewId="0" topLeftCell="B1">
      <selection activeCell="B20" sqref="B20:H29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5.140625" style="0" customWidth="1"/>
    <col min="8" max="8" width="14.00390625" style="0" customWidth="1"/>
    <col min="9" max="9" width="12.00390625" style="0" customWidth="1"/>
  </cols>
  <sheetData>
    <row r="1" ht="0.75" customHeight="1"/>
    <row r="2" spans="1:8" ht="56.25" customHeight="1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4.75" customHeight="1" hidden="1">
      <c r="A3" s="5"/>
      <c r="B3" s="24" t="s">
        <v>18</v>
      </c>
      <c r="C3" s="24"/>
      <c r="D3" s="24"/>
      <c r="E3" s="24"/>
      <c r="F3" s="24"/>
      <c r="G3" s="24"/>
      <c r="H3" s="24"/>
    </row>
    <row r="4" spans="1:8" ht="22.5" customHeight="1">
      <c r="A4" s="5"/>
      <c r="B4" s="24" t="s">
        <v>22</v>
      </c>
      <c r="C4" s="24"/>
      <c r="D4" s="24"/>
      <c r="E4" s="24"/>
      <c r="F4" s="24"/>
      <c r="G4" s="24"/>
      <c r="H4" s="24"/>
    </row>
    <row r="5" spans="2:8" ht="75" customHeight="1">
      <c r="B5" s="12" t="s">
        <v>0</v>
      </c>
      <c r="C5" s="11" t="s">
        <v>1</v>
      </c>
      <c r="D5" s="12" t="s">
        <v>20</v>
      </c>
      <c r="E5" s="12" t="s">
        <v>15</v>
      </c>
      <c r="F5" s="12" t="s">
        <v>24</v>
      </c>
      <c r="G5" s="12" t="s">
        <v>23</v>
      </c>
      <c r="H5" s="12" t="s">
        <v>25</v>
      </c>
    </row>
    <row r="6" spans="2:9" ht="30" customHeight="1">
      <c r="B6" s="1">
        <v>1</v>
      </c>
      <c r="C6" s="1" t="s">
        <v>12</v>
      </c>
      <c r="D6" s="18" t="s">
        <v>27</v>
      </c>
      <c r="E6" s="1" t="s">
        <v>19</v>
      </c>
      <c r="F6" s="10">
        <v>85290</v>
      </c>
      <c r="G6" s="9">
        <v>265082.17</v>
      </c>
      <c r="H6" s="10">
        <v>318098.6</v>
      </c>
      <c r="I6" s="16"/>
    </row>
    <row r="7" spans="2:9" ht="29.25" customHeight="1">
      <c r="B7" s="1">
        <v>2</v>
      </c>
      <c r="C7" s="1" t="s">
        <v>13</v>
      </c>
      <c r="D7" s="18" t="s">
        <v>40</v>
      </c>
      <c r="E7" s="1" t="s">
        <v>19</v>
      </c>
      <c r="F7" s="10">
        <v>395394</v>
      </c>
      <c r="G7" s="9">
        <v>1312332.46</v>
      </c>
      <c r="H7" s="10">
        <v>1574798.95</v>
      </c>
      <c r="I7" s="16"/>
    </row>
    <row r="8" spans="2:9" ht="29.25" customHeight="1">
      <c r="B8" s="1">
        <v>3</v>
      </c>
      <c r="C8" s="1" t="s">
        <v>2</v>
      </c>
      <c r="D8" s="18" t="s">
        <v>42</v>
      </c>
      <c r="E8" s="1" t="s">
        <v>19</v>
      </c>
      <c r="F8" s="10">
        <v>378251</v>
      </c>
      <c r="G8" s="9">
        <v>1208458.39</v>
      </c>
      <c r="H8" s="10">
        <v>1450150.06</v>
      </c>
      <c r="I8" s="16"/>
    </row>
    <row r="9" spans="2:9" ht="29.25" customHeight="1">
      <c r="B9" s="1">
        <v>4</v>
      </c>
      <c r="C9" s="1" t="s">
        <v>14</v>
      </c>
      <c r="D9" s="18" t="s">
        <v>41</v>
      </c>
      <c r="E9" s="1" t="s">
        <v>19</v>
      </c>
      <c r="F9" s="10">
        <v>255829</v>
      </c>
      <c r="G9" s="9">
        <v>891400.33</v>
      </c>
      <c r="H9" s="10">
        <v>1069680.4</v>
      </c>
      <c r="I9" s="16"/>
    </row>
    <row r="10" spans="2:9" ht="29.25" customHeight="1">
      <c r="B10" s="1">
        <v>5</v>
      </c>
      <c r="C10" s="1" t="s">
        <v>3</v>
      </c>
      <c r="D10" s="18" t="s">
        <v>43</v>
      </c>
      <c r="E10" s="1" t="s">
        <v>19</v>
      </c>
      <c r="F10" s="10">
        <v>276388</v>
      </c>
      <c r="G10" s="9">
        <v>957004.09</v>
      </c>
      <c r="H10" s="10">
        <v>1148404.9</v>
      </c>
      <c r="I10" s="16"/>
    </row>
    <row r="11" spans="2:9" ht="29.25" customHeight="1">
      <c r="B11" s="1">
        <v>6</v>
      </c>
      <c r="C11" s="1" t="s">
        <v>4</v>
      </c>
      <c r="D11" s="18" t="s">
        <v>44</v>
      </c>
      <c r="E11" s="1" t="s">
        <v>19</v>
      </c>
      <c r="F11" s="9">
        <v>111843</v>
      </c>
      <c r="G11" s="9">
        <v>384171.76</v>
      </c>
      <c r="H11" s="10">
        <v>461006.11</v>
      </c>
      <c r="I11" s="16"/>
    </row>
    <row r="12" spans="2:9" ht="29.25" customHeight="1">
      <c r="B12" s="1">
        <v>7</v>
      </c>
      <c r="C12" s="1" t="s">
        <v>5</v>
      </c>
      <c r="D12" s="18" t="s">
        <v>45</v>
      </c>
      <c r="E12" s="1" t="s">
        <v>19</v>
      </c>
      <c r="F12" s="10">
        <v>185717</v>
      </c>
      <c r="G12" s="9">
        <v>623461.25</v>
      </c>
      <c r="H12" s="10">
        <v>748153.5</v>
      </c>
      <c r="I12" s="16"/>
    </row>
    <row r="13" spans="2:9" ht="29.25" customHeight="1">
      <c r="B13" s="1">
        <v>8</v>
      </c>
      <c r="C13" s="1" t="s">
        <v>6</v>
      </c>
      <c r="D13" s="18" t="s">
        <v>46</v>
      </c>
      <c r="E13" s="1" t="s">
        <v>19</v>
      </c>
      <c r="F13" s="10">
        <v>207640</v>
      </c>
      <c r="G13" s="9">
        <v>678858.22</v>
      </c>
      <c r="H13" s="10">
        <v>814629.86</v>
      </c>
      <c r="I13" s="16"/>
    </row>
    <row r="14" spans="2:9" ht="29.25" customHeight="1">
      <c r="B14" s="1">
        <v>9</v>
      </c>
      <c r="C14" s="1" t="s">
        <v>7</v>
      </c>
      <c r="D14" s="18" t="s">
        <v>47</v>
      </c>
      <c r="E14" s="1" t="s">
        <v>19</v>
      </c>
      <c r="F14" s="10">
        <v>210110</v>
      </c>
      <c r="G14" s="9">
        <v>704704.74</v>
      </c>
      <c r="H14" s="10">
        <v>845645.69</v>
      </c>
      <c r="I14" s="16"/>
    </row>
    <row r="15" spans="2:9" ht="29.25" customHeight="1">
      <c r="B15" s="1">
        <v>10</v>
      </c>
      <c r="C15" s="1" t="s">
        <v>8</v>
      </c>
      <c r="D15" s="18" t="s">
        <v>48</v>
      </c>
      <c r="E15" s="1" t="s">
        <v>19</v>
      </c>
      <c r="F15" s="10">
        <v>210954</v>
      </c>
      <c r="G15" s="9">
        <f>F15*3.20542</f>
        <v>676196.17068</v>
      </c>
      <c r="H15" s="10">
        <v>811435.41</v>
      </c>
      <c r="I15" s="16"/>
    </row>
    <row r="16" spans="2:8" ht="29.25" customHeight="1">
      <c r="B16" s="1">
        <v>11</v>
      </c>
      <c r="C16" s="1" t="s">
        <v>9</v>
      </c>
      <c r="D16" s="18" t="s">
        <v>49</v>
      </c>
      <c r="E16" s="1" t="s">
        <v>19</v>
      </c>
      <c r="F16" s="10">
        <v>243860</v>
      </c>
      <c r="G16" s="9">
        <v>720260.02</v>
      </c>
      <c r="H16" s="10">
        <v>864312.024</v>
      </c>
    </row>
    <row r="17" spans="2:8" ht="29.25" customHeight="1">
      <c r="B17" s="1">
        <v>12</v>
      </c>
      <c r="C17" s="1" t="s">
        <v>10</v>
      </c>
      <c r="D17" s="18" t="s">
        <v>50</v>
      </c>
      <c r="E17" s="1" t="s">
        <v>19</v>
      </c>
      <c r="F17" s="10">
        <v>306814</v>
      </c>
      <c r="G17" s="9">
        <v>932760.58</v>
      </c>
      <c r="H17" s="10">
        <v>1119312.7</v>
      </c>
    </row>
    <row r="18" spans="2:9" ht="30.75" customHeight="1">
      <c r="B18" s="21" t="s">
        <v>11</v>
      </c>
      <c r="C18" s="22"/>
      <c r="D18" s="22"/>
      <c r="E18" s="23"/>
      <c r="F18" s="10">
        <f>SUM(F6:F17)</f>
        <v>2868090</v>
      </c>
      <c r="G18" s="17">
        <f>SUM(G6:G17)</f>
        <v>9354690.18068</v>
      </c>
      <c r="H18" s="17">
        <f>SUM(H6:H17)</f>
        <v>11225628.204</v>
      </c>
      <c r="I18" s="19"/>
    </row>
    <row r="19" ht="7.5" customHeight="1"/>
    <row r="20" spans="2:8" s="6" customFormat="1" ht="23.25" customHeight="1">
      <c r="B20" s="8"/>
      <c r="C20"/>
      <c r="D20"/>
      <c r="E20"/>
      <c r="F20"/>
      <c r="G20"/>
      <c r="H20" s="7"/>
    </row>
    <row r="21" spans="2:8" ht="27.75" customHeight="1">
      <c r="B21" s="8"/>
      <c r="C21" s="6"/>
      <c r="D21" s="6"/>
      <c r="E21" s="6"/>
      <c r="F21" s="6"/>
      <c r="G21" s="6"/>
      <c r="H21" s="7"/>
    </row>
    <row r="22" ht="4.5" customHeight="1"/>
    <row r="23" s="7" customFormat="1" ht="2.25" customHeight="1" hidden="1">
      <c r="B23" s="13"/>
    </row>
    <row r="24" spans="2:8" ht="6" customHeight="1" hidden="1">
      <c r="B24" s="25"/>
      <c r="C24" s="25"/>
      <c r="D24" s="25"/>
      <c r="E24" s="25"/>
      <c r="F24" s="25"/>
      <c r="G24" s="25"/>
      <c r="H24" s="25"/>
    </row>
    <row r="25" spans="2:8" ht="18" hidden="1">
      <c r="B25" s="6"/>
      <c r="C25" s="6"/>
      <c r="D25" s="6"/>
      <c r="E25" s="6"/>
      <c r="F25" s="6"/>
      <c r="G25" s="6"/>
      <c r="H25" s="6"/>
    </row>
    <row r="26" ht="14.25" hidden="1"/>
    <row r="27" ht="14.25" hidden="1"/>
    <row r="28" spans="2:3" ht="25.5" customHeight="1">
      <c r="B28" s="14"/>
      <c r="C28" s="3"/>
    </row>
  </sheetData>
  <sheetProtection/>
  <mergeCells count="5">
    <mergeCell ref="A2:H2"/>
    <mergeCell ref="B3:H3"/>
    <mergeCell ref="B4:H4"/>
    <mergeCell ref="B18:E18"/>
    <mergeCell ref="B24:H24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SerzhantovaNA</dc:creator>
  <cp:keywords/>
  <dc:description/>
  <cp:lastModifiedBy>Петухов Игорь</cp:lastModifiedBy>
  <cp:lastPrinted>2020-01-24T10:08:59Z</cp:lastPrinted>
  <dcterms:created xsi:type="dcterms:W3CDTF">2010-03-31T05:42:04Z</dcterms:created>
  <dcterms:modified xsi:type="dcterms:W3CDTF">2020-01-24T11:47:46Z</dcterms:modified>
  <cp:category/>
  <cp:version/>
  <cp:contentType/>
  <cp:contentStatus/>
</cp:coreProperties>
</file>